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Sheet1" sheetId="1" r:id="rId1"/>
    <sheet name="Sheet2" sheetId="2" state="hidden" r:id="rId2"/>
  </sheets>
  <definedNames>
    <definedName name="_xlnm.Print_Area" localSheetId="0">Sheet1!$A$1:$G$36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wangmeimei</author>
  </authors>
  <commentList>
    <comment ref="E11" authorId="0">
      <text>
        <r>
          <rPr>
            <b/>
            <sz val="9"/>
            <rFont val="宋体"/>
            <charset val="134"/>
          </rPr>
          <t>wangmeimei:</t>
        </r>
        <r>
          <rPr>
            <sz val="9"/>
            <rFont val="宋体"/>
            <charset val="134"/>
          </rPr>
          <t xml:space="preserve">
谁学习谁的心得体会</t>
        </r>
      </text>
    </comment>
    <comment ref="E12" authorId="0">
      <text>
        <r>
          <rPr>
            <b/>
            <sz val="9"/>
            <rFont val="宋体"/>
            <charset val="134"/>
          </rPr>
          <t>wangmeimei:</t>
        </r>
        <r>
          <rPr>
            <sz val="9"/>
            <rFont val="宋体"/>
            <charset val="134"/>
          </rPr>
          <t xml:space="preserve">
文旅市场还是文化市场</t>
        </r>
      </text>
    </comment>
    <comment ref="D18" authorId="0">
      <text>
        <r>
          <rPr>
            <b/>
            <sz val="9"/>
            <rFont val="宋体"/>
            <charset val="134"/>
          </rPr>
          <t>wangmeimei:</t>
        </r>
        <r>
          <rPr>
            <sz val="9"/>
            <rFont val="宋体"/>
            <charset val="134"/>
          </rPr>
          <t xml:space="preserve">
以及是不是应该删除</t>
        </r>
      </text>
    </comment>
    <comment ref="E18" authorId="0">
      <text>
        <r>
          <rPr>
            <b/>
            <sz val="9"/>
            <rFont val="宋体"/>
            <charset val="134"/>
          </rPr>
          <t>wangmeimei:</t>
        </r>
        <r>
          <rPr>
            <sz val="9"/>
            <rFont val="宋体"/>
            <charset val="134"/>
          </rPr>
          <t xml:space="preserve">
确认这几个课题涉密吗
</t>
        </r>
      </text>
    </comment>
  </commentList>
</comments>
</file>

<file path=xl/sharedStrings.xml><?xml version="1.0" encoding="utf-8"?>
<sst xmlns="http://schemas.openxmlformats.org/spreadsheetml/2006/main" count="138" uniqueCount="118">
  <si>
    <t>2023年部门整体绩效评价指标体系评分表</t>
  </si>
  <si>
    <r>
      <rPr>
        <sz val="9"/>
        <color rgb="FF000000"/>
        <rFont val="宋体"/>
        <charset val="134"/>
      </rPr>
      <t>一、</t>
    </r>
    <r>
      <rPr>
        <sz val="10"/>
        <color rgb="FF000000"/>
        <rFont val="宋体"/>
        <charset val="134"/>
      </rPr>
      <t>当年预算执行情况（20分）</t>
    </r>
  </si>
  <si>
    <t>一级指标　</t>
  </si>
  <si>
    <t>二级指标　</t>
  </si>
  <si>
    <t>预算数（万元）</t>
  </si>
  <si>
    <t>执行数（万元）</t>
  </si>
  <si>
    <t>预算执行率</t>
  </si>
  <si>
    <t>分值</t>
  </si>
  <si>
    <t>得分</t>
  </si>
  <si>
    <t>指标解释</t>
  </si>
  <si>
    <t>评分标准</t>
  </si>
  <si>
    <t>年初安排预算数</t>
  </si>
  <si>
    <t>当年预算执行情况（20）</t>
  </si>
  <si>
    <t>资金总体</t>
  </si>
  <si>
    <t>部门全年执行数与全年预算数的比率。资金总体=基本支出+项目支出+其他</t>
  </si>
  <si>
    <t>①得分一档最高不能超过该指标分值上限（20分）。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</si>
  <si>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基本支出</t>
  </si>
  <si>
    <t>项目支出</t>
  </si>
  <si>
    <t>其他</t>
  </si>
  <si>
    <r>
      <rPr>
        <sz val="9"/>
        <color rgb="FF000000"/>
        <rFont val="宋体"/>
        <charset val="134"/>
      </rPr>
      <t>二、</t>
    </r>
    <r>
      <rPr>
        <sz val="10"/>
        <color rgb="FF000000"/>
        <rFont val="宋体"/>
        <charset val="134"/>
      </rPr>
      <t>整体绩效目标实现情况（60分）</t>
    </r>
  </si>
  <si>
    <t>一级指标</t>
  </si>
  <si>
    <t>三级指标　</t>
  </si>
  <si>
    <t>指标值</t>
  </si>
  <si>
    <t>完成值</t>
  </si>
  <si>
    <t>整体绩效目标实现情况（60）</t>
  </si>
  <si>
    <t>产出（30）</t>
  </si>
  <si>
    <t>党建工作（2分）</t>
  </si>
  <si>
    <t>学习宣传贯彻二十大精神，持续开展党建和党风廉政建设</t>
  </si>
  <si>
    <t>及时跟进学习习近平总书记最新重要讲话精神7次，撰写心得体会56篇，制发“每日微党课”233条；组织专题培训班2期、“书记开讲啦”活动21场、“咬文嚼字”青年理论宣讲5场。</t>
  </si>
  <si>
    <r>
      <rPr>
        <b/>
        <sz val="9"/>
        <color rgb="FF000000"/>
        <rFont val="宋体"/>
        <charset val="134"/>
      </rPr>
      <t>产出数量</t>
    </r>
    <r>
      <rPr>
        <sz val="9"/>
        <color rgb="FF000000"/>
        <rFont val="宋体"/>
        <charset val="134"/>
      </rPr>
      <t xml:space="preserve">：计划完成率=（实际完成工作数/计划工作数）×100%。实际完成工作数：一定时期（年度或规划期）内部门（单位）实际完成工作任务的数量。计划工作数：部门（单位）整体绩效目标确定的一定时期（年度或规划期）内预计完成工作任务的数量。
</t>
    </r>
    <r>
      <rPr>
        <b/>
        <sz val="9"/>
        <color rgb="FF000000"/>
        <rFont val="宋体"/>
        <charset val="134"/>
      </rPr>
      <t>产出质量</t>
    </r>
    <r>
      <rPr>
        <sz val="9"/>
        <color rgb="FF000000"/>
        <rFont val="宋体"/>
        <charset val="134"/>
      </rPr>
      <t xml:space="preserve">：质量达标率=质量达标工作数/实际完成工作数×100%。质量达标工作数：一定时期（年度或规划期）内部门（单位）实际完成工作数中达到部门绩效目标要求（绩效标准值）的工作任务数量。
</t>
    </r>
    <r>
      <rPr>
        <b/>
        <sz val="9"/>
        <color rgb="FF000000"/>
        <rFont val="宋体"/>
        <charset val="134"/>
      </rPr>
      <t>产出进度：</t>
    </r>
    <r>
      <rPr>
        <sz val="9"/>
        <color rgb="FF000000"/>
        <rFont val="宋体"/>
        <charset val="134"/>
      </rPr>
      <t xml:space="preserve">按时完成率=（按时完成工作数/实际完成工作数）×100%。按时完成工作数：部门（单位）按照整体绩效目标确定的时限实际完成的工作任务数量。
</t>
    </r>
    <r>
      <rPr>
        <b/>
        <sz val="9"/>
        <color rgb="FF000000"/>
        <rFont val="宋体"/>
        <charset val="134"/>
      </rPr>
      <t>产出成本</t>
    </r>
    <r>
      <rPr>
        <sz val="9"/>
        <color rgb="FF000000"/>
        <rFont val="宋体"/>
        <charset val="134"/>
      </rPr>
      <t>：单位产出相对于上一年度的节约额；②单位产出相对于市场同类产出的节约额；③部门公用经费的控制情况。</t>
    </r>
  </si>
  <si>
    <t>部门根据本单位情况自行确定并选择产出指标，合理确定各项指标权重。可量化的指标按照比率*单项指标分值即为该指标得分。如果不能定量评价，则以定性的方式进行自评。</t>
  </si>
  <si>
    <t>文化市场综合执法工作
（12分）</t>
  </si>
  <si>
    <t>依据三定方案，集中行使法律、法规、规章规定的文化、文物、新闻出版、版权、广播电视、电影、旅游市场以及宗教等各领域的行政检查、行政处罚</t>
  </si>
  <si>
    <t>全年共计完成检查文旅市场经营单位11.6万余家次，立案2728起，结案3205起,罚没款2800余万元。</t>
  </si>
  <si>
    <t>负责相关领域重大疑难复杂案件和跨区域案件的查处工作</t>
  </si>
  <si>
    <t>会同市公安局及有关部门查处完成3起重大要案。</t>
  </si>
  <si>
    <t>对罚没物品及时收缴、规范管理、定期销毁</t>
  </si>
  <si>
    <t>完成全年罚没物品及时入库运输任务，保障案件查办罚没物品及时收缴入库。</t>
  </si>
  <si>
    <t>做好文化执法宣传工作</t>
  </si>
  <si>
    <t>利用一刊（《首都文化执法》内刊）、一站（总队北京文化综合执法官方网站）、三平台（北京文化综合执法公众号、头条号、百家号新媒体平台）作为宣传阵地，2023年发行《首都文化执法》内刊6期，北京文化综合执法官方网站更新稿件信息771篇，全年新媒体推送信息共计975篇；在4.15国家安全日等重要时间节点开展专项宣传活动5次，对总队及各区的文化市场管理工作进行集中报道7次，在20多家媒体刊发稿件1264篇。但在发布H5系列宣传作品方面，仅完成4个宣传作品，未完成年初设定的目标“发布H5系列宣传作品5个”，计划于2024年继续产出1个H5作品。</t>
  </si>
  <si>
    <t>严格执行《北京市文化市场违法违规行为举报奖励办法》</t>
  </si>
  <si>
    <t>全年接收各类举报线索5611件，受理举报案件931件，共发放举报奖励金3笔，合计1.14万元，支出举报督查费0.3万元。</t>
  </si>
  <si>
    <t>执法办案能力培训（6分）</t>
  </si>
  <si>
    <t>对全市执法人员举办法制和执法培训，对业务骨干举办专题培训，技能训练</t>
  </si>
  <si>
    <t>组织第三届全国文化市场综合执法岗位练兵技能竞赛备战集训，在竞赛中荣获组织奖；组织2023年北京市职工职业技能大赛行政执法人员竞赛赛前集训，1人获第九名，2人获优秀奖；按季度开展案卷评查及以案施训活动；组织全市执法人员业务培训；开展职业技能训练和测评，实际训练人数287人，体能素质训练达标率100%，未完成年初设定的目标“全市执法人员380人参加训练”。</t>
  </si>
  <si>
    <t>完成北京市文化市场监管的调查研究工作，以及根据上级部门的要求或实际工作需要完成相关课题研究任务</t>
  </si>
  <si>
    <t>一是完成《人工智能深度合成技术带来的文化市场监管风险及对策研究》《创新执法方式进一步提升北京市文旅市场一体化综合监管质效的探索与思考》2篇调研报告；
二是编制《北京市智慧文化执法发展规划（2022年-2025年）》四个重点工程项目的实施方案并通过验收；
三是因年初疫情结束后全市外事工作需要一定时间重启，以及机构改革等因素，2023年出国经费未形成支出。</t>
  </si>
  <si>
    <t>执法信息化平台建设运维
（4分）</t>
  </si>
  <si>
    <t>推进和完善文化综合执法信息化平台建设与运行维护，提升文化综合执法信息化及大数据资源分析与应用</t>
  </si>
  <si>
    <t>一是对总队及下属事业单位约405台办公终端进行基础运维，对网吧经营管理系统、文化市场网格化监管系统、网络文化市场监控系统、北京市文化执法信息化工作平台、内控系统及数据治理、数据分级分类等业务系统提供云主机杀毒服务、漏洞扫描、安全巡检、安全加固等安全服务，确保总队信息化系统的正常安全运行，通讯全年故障率0%；
二是针对总队文化执法信息化工作平台，建立了文化执法数据治理元数据标准，完善了主体数据管理流程建设，优化了数据采集、处理分析能力，确保数据可使用率达100%，执法办案统计报表、可视化分析系统的各类数据满足业务需求；
三是全年共开展北京文化执法网站的日常运行维护工作100次，保障了网站正常运行；通过网站开展各项宣传活动，及时处理回复网民留言，官网更新信息771篇。</t>
  </si>
  <si>
    <t>执法队伍建设与运行保障
（6分）</t>
  </si>
  <si>
    <t>保障专业执法装备、制式服装等标准化配置，保障人员正常工作用餐</t>
  </si>
  <si>
    <t>一是完成20台执法PAD、16部执法记录仪、28部执法车辆电源、25套鼠标键盘、2套无线AC控制器、1套数据库、200套移动端金山会员、1套入侵防御、1套上网行为管理、65套车载定位记录设备采购，其中：数据库、车载定位记录设备实际采购数量少于年初设定的目标购置数；
二是购置12件文化执法宣传工作配套摄影设备，23件配套存储设备，产品合格率100% ，因宣传工作计划调整和市场价格调整，为贯彻落实政府“过紧日子”的要求，节约使用资金，总队对比年初购置计划，减少了1件配套摄影设备、2件配套存储设备购置；
三是为总队172名执法人员制作和配发执法制式服装和标志，由于2023年人员调动情况较多，少数新人未能及时着装；
四是保障198名员工正常用餐，由于2023年人员调动，就餐人员减少，总队按实际用餐人数报销餐费，未达到年初设定的目标“预计用餐人数208人”。</t>
  </si>
  <si>
    <t>加强文化综合执法队伍建设，提高绩效管理、财务管理、法制监督等各项管理水平</t>
  </si>
  <si>
    <t>一是按计划开展绩效评价、预算评审、内部专项审计、内控技术支持、财务咨询等服务工作；
二是2023年签批结案1575起，案卷审核率达到100%，委托律所审核总队对外签订的合同99件。</t>
  </si>
  <si>
    <t>效果（30）</t>
  </si>
  <si>
    <t>社会效益（24分）</t>
  </si>
  <si>
    <t>提高执法办案工作能力</t>
  </si>
  <si>
    <t>市文化市场执法总队充分发挥“三支队伍”及办案能手、办案标兵引领作用，健全完善“法治日”“法治周”制度，持续推进“普训+专训+特训”依法行政能力生成体系建设。开展文化执法大讲堂活动28场，组织市区两级全员业务培训，推动执法骨干市区双向交流、法制部门轮训交流，全市执法队伍依法行政能力水平显著提升，在全市行政执法技能竞赛中，夺得晋级人数与晋级率“双第一”。</t>
  </si>
  <si>
    <r>
      <rPr>
        <b/>
        <sz val="9"/>
        <color rgb="FF000000"/>
        <rFont val="宋体"/>
        <charset val="134"/>
      </rPr>
      <t>经济效益</t>
    </r>
    <r>
      <rPr>
        <sz val="9"/>
        <color rgb="FF000000"/>
        <rFont val="宋体"/>
        <charset val="134"/>
      </rPr>
      <t>：部门（单位）履行职责对经济发展所带来的直接或间接影响。</t>
    </r>
    <r>
      <rPr>
        <b/>
        <sz val="9"/>
        <color rgb="FF000000"/>
        <rFont val="宋体"/>
        <charset val="134"/>
      </rPr>
      <t>社会效益</t>
    </r>
    <r>
      <rPr>
        <sz val="9"/>
        <color rgb="FF000000"/>
        <rFont val="宋体"/>
        <charset val="134"/>
      </rPr>
      <t>：部门（单位）履行职责对社会发展所带来的直接或间接影响。</t>
    </r>
    <r>
      <rPr>
        <b/>
        <sz val="9"/>
        <color rgb="FF000000"/>
        <rFont val="宋体"/>
        <charset val="134"/>
      </rPr>
      <t>环境效益</t>
    </r>
    <r>
      <rPr>
        <sz val="9"/>
        <color rgb="FF000000"/>
        <rFont val="宋体"/>
        <charset val="134"/>
      </rPr>
      <t>：部门（单位）履行职责对环境所带来的直接或间接影响。</t>
    </r>
    <r>
      <rPr>
        <b/>
        <sz val="9"/>
        <color rgb="FF000000"/>
        <rFont val="宋体"/>
        <charset val="134"/>
      </rPr>
      <t>可持续性影响：</t>
    </r>
    <r>
      <rPr>
        <sz val="9"/>
        <color rgb="FF000000"/>
        <rFont val="宋体"/>
        <charset val="134"/>
      </rPr>
      <t>部门绩效目标实现的长效机制建设情况，部门工作效率提升措施的创新。</t>
    </r>
    <r>
      <rPr>
        <b/>
        <sz val="9"/>
        <color rgb="FF000000"/>
        <rFont val="宋体"/>
        <charset val="134"/>
      </rPr>
      <t>服务对象满意度</t>
    </r>
    <r>
      <rPr>
        <sz val="9"/>
        <color rgb="FF000000"/>
        <rFont val="宋体"/>
        <charset val="134"/>
      </rPr>
      <t>：部门（单位）的服务对象对部门履职效果的满意程度。</t>
    </r>
  </si>
  <si>
    <t>部门根据实际情况选择指标进行填写，并将其细化为相应的个性化指标。对于效益类指标可从受益对象瞄准度、受益广度和受益深度上进行设计分析。</t>
  </si>
  <si>
    <t>推进文化执法专业化、规范化、现代化建设，提高履职效率</t>
  </si>
  <si>
    <t>持续深化“6+4”一体化综合监管，重点开展“一业一单”规范化调整，统一检查内容标准、明晰检查要求。积极协调公安、市场监管、交通等有关部门，开展联合执法300余次，有效实现“进一次门、查多项事”。着力探索非现场监管，全面推行“电子函询+自我声明”非现场检查模式，对于绿色主体，适用“自我声明”监管模式，除专项行动、投诉举报外，原则上不再主动实施现场检查。对于蓝色主体，适用“电子函询”检查模式，由企业根据“电子函询”清单开展自查并通过线上反馈。该模式运行后，对绿色主体现场检查总量同比减少86.24%，非现场检查数量占比达到45.6%，现场检查发现问题率同比提升2.2倍，有关案例作为北京唯一代表被国家发改委评为全国信用承诺特色案例。</t>
  </si>
  <si>
    <t>维护首都文化市场健康有序发展</t>
  </si>
  <si>
    <t>聚焦部门核心履职要求，针对文化、文物、新闻出版、版权、广播电视、电影、旅游市场以及宗教等各领域的有序开展综合执法工作，查处了系列文化市场典型案例，有关工作获得主管市领导的肯定批示，有关工作信息被央视媒体播发。</t>
  </si>
  <si>
    <t>服务对象满意度（6分）</t>
  </si>
  <si>
    <t>年度绩效考评结果</t>
  </si>
  <si>
    <t>总队取得2023年度领导班子、政府绩效、平安建设考评“三优秀”成绩，“接诉即办”工作考核排名市级部门并列第一。</t>
  </si>
  <si>
    <r>
      <rPr>
        <sz val="9"/>
        <color rgb="FF000000"/>
        <rFont val="宋体"/>
        <charset val="134"/>
      </rPr>
      <t>三、</t>
    </r>
    <r>
      <rPr>
        <sz val="10"/>
        <color rgb="FF000000"/>
        <rFont val="宋体"/>
        <charset val="134"/>
      </rPr>
      <t>预算管理情况（20分）</t>
    </r>
  </si>
  <si>
    <t>二级指标</t>
  </si>
  <si>
    <t>三级指标</t>
  </si>
  <si>
    <t>预算管理情况（20）</t>
  </si>
  <si>
    <t>财务管理（4）</t>
  </si>
  <si>
    <t>财务管理制度健全性</t>
  </si>
  <si>
    <t>健全、完整、合规</t>
  </si>
  <si>
    <r>
      <rPr>
        <b/>
        <sz val="9"/>
        <color rgb="FF000000"/>
        <rFont val="宋体"/>
        <charset val="134"/>
      </rPr>
      <t>财务管理制度健全性:</t>
    </r>
    <r>
      <rPr>
        <sz val="9"/>
        <color rgb="FF000000"/>
        <rFont val="宋体"/>
        <charset val="134"/>
      </rPr>
      <t>部门（单位）为加强财务管理、规范财务行为而制定的管理制度。</t>
    </r>
  </si>
  <si>
    <t>①预算资金管理办法、绩效跟踪管理办法、资产管理办法等各项制度是否健全；②部门内部财务管理制度是否完整、合规；③会计核算制度是否完整、合规。每有一项不合格扣0.5分，扣完为止。</t>
  </si>
  <si>
    <t>资金使用合规性和安全性</t>
  </si>
  <si>
    <t>合规、安全</t>
  </si>
  <si>
    <r>
      <rPr>
        <b/>
        <sz val="9"/>
        <color rgb="FF000000"/>
        <rFont val="宋体"/>
        <charset val="134"/>
      </rPr>
      <t>资金使用合规性和安全性:</t>
    </r>
    <r>
      <rPr>
        <sz val="9"/>
        <color rgb="FF000000"/>
        <rFont val="宋体"/>
        <charset val="134"/>
      </rPr>
      <t>部门（单位）使用预算资金是否符合相关的预算财务管理制度的规定，是否符合相关规定的开支范围，用以反映考核部门（单位）预算资金的规范运行和安全运行情况。</t>
    </r>
  </si>
  <si>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</si>
  <si>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t>
  </si>
  <si>
    <t>真实、完整、准确</t>
  </si>
  <si>
    <r>
      <rPr>
        <b/>
        <sz val="9"/>
        <color rgb="FF000000"/>
        <rFont val="宋体"/>
        <charset val="134"/>
      </rPr>
      <t>会计基础信息完善性:</t>
    </r>
    <r>
      <rPr>
        <sz val="9"/>
        <color rgb="FF000000"/>
        <rFont val="宋体"/>
        <charset val="134"/>
      </rPr>
      <t>部门（单位）会计基础信息情况。</t>
    </r>
  </si>
  <si>
    <t>①基础数据信息和会计信息资料是否真实；②基础数据信息和会计信息资料是否完整；③基础数据信息和会计信息资料是否准确。每有一项不合格扣0.5分，扣完为止。</t>
  </si>
  <si>
    <t>资产管理（4）</t>
  </si>
  <si>
    <t>资产管理规范性</t>
  </si>
  <si>
    <t>规范</t>
  </si>
  <si>
    <r>
      <rPr>
        <b/>
        <sz val="9"/>
        <color rgb="FF000000"/>
        <rFont val="宋体"/>
        <charset val="134"/>
      </rPr>
      <t>资产管理规范性:</t>
    </r>
    <r>
      <rPr>
        <sz val="9"/>
        <color rgb="FF000000"/>
        <rFont val="宋体"/>
        <charset val="134"/>
      </rPr>
      <t>部门（单位）的资产是否保持安全完整，资产配置是否合理，资产使用和资产处理是否规范，用以反映和考核部门（单位）资产管理的整体水平。</t>
    </r>
  </si>
  <si>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0.8分，扣完为止。</t>
  </si>
  <si>
    <t>绩效管理（4）</t>
  </si>
  <si>
    <t>绩效管理情况</t>
  </si>
  <si>
    <t>信息汇总及时、管理措施有效</t>
  </si>
  <si>
    <t>信息汇总及时、管理有效性有待提高</t>
  </si>
  <si>
    <r>
      <rPr>
        <b/>
        <sz val="9"/>
        <color rgb="FF000000"/>
        <rFont val="宋体"/>
        <charset val="134"/>
      </rPr>
      <t>绩效管理情况:</t>
    </r>
    <r>
      <rPr>
        <sz val="9"/>
        <color rgb="FF000000"/>
        <rFont val="宋体"/>
        <charset val="134"/>
      </rPr>
      <t>考核部门（单位）在绩效管理信息的汇总和应用情况。</t>
    </r>
  </si>
  <si>
    <t>①部门（单位）是否及时对绩效信息进行汇总分析整理；②部门（单位）是否对绩效目标偏离情况及时进行矫正。每有一项不合格扣2分。</t>
  </si>
  <si>
    <t>指标　</t>
  </si>
  <si>
    <t>2022年</t>
  </si>
  <si>
    <t>2023年</t>
  </si>
  <si>
    <t>结转结余率
（4）</t>
  </si>
  <si>
    <t>结转结余率=结转结余总额/支出预算数×100%。
结转结余总额：部门（单位）本年度的结转资金与结余资金之和。</t>
  </si>
  <si>
    <t>部门结转结余率低于上年的不扣分；高于上年结余率，每高出1个百分点扣0.4分，扣完为止。（说明：预算调整和结转结余指标，如非预算部门主观因素导致扣分的，在评分结果征求意见环节，经与相关部门预算主管处室共同研究，可作为例外情况酌情考虑。）</t>
  </si>
  <si>
    <t>部门预决算差异率（4）</t>
  </si>
  <si>
    <t>通过年度部门决算与年初部门预算对比，对部门的年度支出情况进行考核，衡量部门预算的约束力。</t>
  </si>
  <si>
    <t>部门预决算差异率高于市级平均差异率（28.3%）的，每高出10%（含），扣0.4分，扣完为止。</t>
  </si>
  <si>
    <t>预决算差异率=（决算数-年初预算数）/年初预算数；
收入预决算差异率</t>
  </si>
  <si>
    <t>合计</t>
  </si>
  <si>
    <t>差异率-1.32%见2022年部门整体绩效报告</t>
  </si>
  <si>
    <r>
      <rPr>
        <sz val="11"/>
        <color rgb="FF232930"/>
        <rFont val="宋体"/>
        <charset val="134"/>
      </rPr>
      <t>部门预决算差异率</t>
    </r>
    <r>
      <rPr>
        <sz val="11"/>
        <color rgb="FF232930"/>
        <rFont val="Segoe UI"/>
        <charset val="134"/>
      </rPr>
      <t>=</t>
    </r>
    <r>
      <rPr>
        <sz val="11"/>
        <color rgb="FF232930"/>
        <rFont val="宋体"/>
        <charset val="134"/>
      </rPr>
      <t>（</t>
    </r>
    <r>
      <rPr>
        <sz val="11"/>
        <color rgb="FF232930"/>
        <rFont val="Segoe UI"/>
        <charset val="134"/>
      </rPr>
      <t>10619.12-10510.33</t>
    </r>
    <r>
      <rPr>
        <sz val="11"/>
        <color rgb="FF232930"/>
        <rFont val="宋体"/>
        <charset val="134"/>
      </rPr>
      <t>）</t>
    </r>
    <r>
      <rPr>
        <sz val="11"/>
        <color rgb="FF232930"/>
        <rFont val="Segoe UI"/>
        <charset val="134"/>
      </rPr>
      <t>/10510.33</t>
    </r>
  </si>
  <si>
    <t>决算</t>
  </si>
  <si>
    <t>超收</t>
  </si>
  <si>
    <t>预算</t>
  </si>
  <si>
    <t>市级</t>
  </si>
  <si>
    <t>一般公共预算收入</t>
  </si>
  <si>
    <t>政府性基金预算收入</t>
  </si>
  <si>
    <t>国有资本经营预算收入</t>
  </si>
  <si>
    <t>社会保险基金预算收入</t>
  </si>
  <si>
    <t>完成预算的101.9%</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</si>
</sst>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 numFmtId="177" formatCode="#,##0.000000000000_ "/>
    <numFmt numFmtId="178" formatCode="0.000000_ "/>
  </numFmts>
  <fonts count="29">
    <font>
      <sz val="11"/>
      <color theme="1"/>
      <name val="等线"/>
      <charset val="134"/>
      <scheme val="minor"/>
    </font>
    <font>
      <sz val="22"/>
      <color rgb="FF000000"/>
      <name val="方正小标宋简体"/>
      <charset val="134"/>
    </font>
    <font>
      <sz val="9"/>
      <color rgb="FF000000"/>
      <name val="宋体"/>
      <charset val="134"/>
    </font>
    <font>
      <sz val="10"/>
      <color rgb="FF000000"/>
      <name val="宋体"/>
      <charset val="134"/>
    </font>
    <font>
      <b/>
      <sz val="9"/>
      <color rgb="FF000000"/>
      <name val="宋体"/>
      <charset val="134"/>
    </font>
    <font>
      <sz val="10"/>
      <name val="宋体"/>
      <charset val="134"/>
    </font>
    <font>
      <sz val="11"/>
      <color rgb="FF232930"/>
      <name val="宋体"/>
      <charset val="134"/>
    </font>
    <font>
      <sz val="11"/>
      <color rgb="FF232930"/>
      <name val="Segoe UI"/>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4"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16" fillId="3" borderId="6" applyNumberFormat="0" applyAlignment="0" applyProtection="0">
      <alignment vertical="center"/>
    </xf>
    <xf numFmtId="0" fontId="17" fillId="4" borderId="7" applyNumberFormat="0" applyAlignment="0" applyProtection="0">
      <alignment vertical="center"/>
    </xf>
    <xf numFmtId="0" fontId="18" fillId="4" borderId="6" applyNumberFormat="0" applyAlignment="0" applyProtection="0">
      <alignment vertical="center"/>
    </xf>
    <xf numFmtId="0" fontId="19" fillId="5" borderId="8" applyNumberFormat="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2">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43" fontId="0" fillId="0" borderId="0" xfId="1" applyFont="1">
      <alignment vertical="center"/>
    </xf>
    <xf numFmtId="0" fontId="0" fillId="0" borderId="0" xfId="0" applyAlignment="1">
      <alignment horizontal="center" vertical="center"/>
    </xf>
    <xf numFmtId="43" fontId="0" fillId="0" borderId="0" xfId="0" applyNumberFormat="1">
      <alignment vertical="center"/>
    </xf>
    <xf numFmtId="10" fontId="0" fillId="0" borderId="0" xfId="3" applyNumberFormat="1" applyFont="1">
      <alignment vertical="center"/>
    </xf>
    <xf numFmtId="43" fontId="0" fillId="0" borderId="0" xfId="1" applyFont="1" applyAlignment="1">
      <alignment vertical="center"/>
    </xf>
    <xf numFmtId="0" fontId="1" fillId="0" borderId="1" xfId="0" applyFont="1" applyBorder="1" applyAlignment="1">
      <alignment horizontal="center" vertical="center"/>
    </xf>
    <xf numFmtId="0" fontId="1" fillId="0" borderId="1" xfId="0" applyFont="1" applyBorder="1">
      <alignment vertical="center"/>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3" fillId="0" borderId="2" xfId="0" applyFont="1" applyBorder="1" applyAlignment="1">
      <alignment horizontal="center" vertical="center"/>
    </xf>
    <xf numFmtId="43" fontId="3" fillId="0" borderId="2" xfId="1" applyFont="1" applyBorder="1" applyAlignment="1">
      <alignment horizontal="center" vertical="center"/>
    </xf>
    <xf numFmtId="0" fontId="3" fillId="0" borderId="2" xfId="0" applyFont="1" applyBorder="1" applyAlignment="1">
      <alignment horizontal="center" vertical="center" wrapText="1"/>
    </xf>
    <xf numFmtId="176" fontId="3" fillId="0" borderId="2" xfId="1" applyNumberFormat="1" applyFont="1" applyBorder="1" applyAlignment="1">
      <alignment horizontal="center" vertical="center"/>
    </xf>
    <xf numFmtId="10" fontId="3" fillId="0" borderId="2" xfId="3" applyNumberFormat="1" applyFont="1" applyBorder="1" applyAlignment="1">
      <alignment horizontal="center" vertical="center"/>
    </xf>
    <xf numFmtId="0" fontId="2" fillId="0" borderId="2" xfId="0" applyFont="1" applyBorder="1" applyAlignment="1">
      <alignment horizontal="center" vertical="center" wrapText="1"/>
    </xf>
    <xf numFmtId="0" fontId="3" fillId="0" borderId="2" xfId="0" applyFont="1" applyBorder="1" applyAlignment="1">
      <alignment vertical="center" wrapText="1"/>
    </xf>
    <xf numFmtId="0" fontId="4" fillId="0" borderId="2" xfId="0" applyFont="1" applyBorder="1" applyAlignment="1">
      <alignment horizontal="left" vertical="center" wrapText="1"/>
    </xf>
    <xf numFmtId="43" fontId="3" fillId="0" borderId="2" xfId="1" applyFont="1" applyFill="1" applyBorder="1" applyAlignment="1">
      <alignment horizontal="center" vertical="center"/>
    </xf>
    <xf numFmtId="43" fontId="3" fillId="0" borderId="2" xfId="1" applyFont="1" applyBorder="1" applyAlignment="1">
      <alignment vertical="center"/>
    </xf>
    <xf numFmtId="0" fontId="5" fillId="0" borderId="2" xfId="0" applyFont="1" applyBorder="1" applyAlignment="1">
      <alignment vertical="center" wrapText="1"/>
    </xf>
    <xf numFmtId="43" fontId="3" fillId="0" borderId="2" xfId="1" applyFont="1" applyFill="1" applyBorder="1" applyAlignment="1">
      <alignment vertical="center"/>
    </xf>
    <xf numFmtId="10" fontId="3" fillId="0" borderId="2" xfId="0" applyNumberFormat="1" applyFont="1" applyBorder="1" applyAlignment="1">
      <alignment horizontal="center" vertical="center"/>
    </xf>
    <xf numFmtId="4" fontId="0" fillId="0" borderId="0" xfId="0" applyNumberFormat="1" applyFont="1">
      <alignment vertical="center"/>
    </xf>
    <xf numFmtId="0" fontId="6" fillId="0" borderId="0" xfId="0" applyFont="1">
      <alignment vertical="center"/>
    </xf>
    <xf numFmtId="0" fontId="7" fillId="0" borderId="0" xfId="0" applyFont="1">
      <alignment vertical="center"/>
    </xf>
    <xf numFmtId="177" fontId="0" fillId="0" borderId="0" xfId="0" applyNumberFormat="1">
      <alignment vertical="center"/>
    </xf>
    <xf numFmtId="176" fontId="0" fillId="0" borderId="0" xfId="0" applyNumberFormat="1">
      <alignment vertical="center"/>
    </xf>
    <xf numFmtId="178" fontId="0" fillId="0" borderId="0" xfId="0" applyNumberFormat="1">
      <alignment vertical="center"/>
    </xf>
    <xf numFmtId="0" fontId="2" fillId="0" borderId="0" xfId="0" applyFont="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2:J41"/>
  <sheetViews>
    <sheetView tabSelected="1" workbookViewId="0">
      <selection activeCell="A2" sqref="A2:G2"/>
    </sheetView>
  </sheetViews>
  <sheetFormatPr defaultColWidth="9" defaultRowHeight="14"/>
  <cols>
    <col min="1" max="1" width="25.375" customWidth="1"/>
    <col min="2" max="2" width="13.75" style="4" customWidth="1"/>
    <col min="3" max="3" width="21.625" customWidth="1"/>
    <col min="4" max="4" width="36.75" customWidth="1"/>
    <col min="5" max="5" width="48.625" customWidth="1"/>
    <col min="6" max="6" width="8.5" style="7" customWidth="1"/>
    <col min="7" max="7" width="7.625" style="7" customWidth="1"/>
    <col min="8" max="8" width="28.125" hidden="1" customWidth="1"/>
    <col min="9" max="9" width="36.25" hidden="1" customWidth="1"/>
    <col min="10" max="10" width="28.375" hidden="1" customWidth="1"/>
  </cols>
  <sheetData>
    <row r="2" ht="28.25" spans="1:9">
      <c r="A2" s="8" t="s">
        <v>0</v>
      </c>
      <c r="B2" s="8"/>
      <c r="C2" s="8"/>
      <c r="D2" s="8"/>
      <c r="E2" s="8"/>
      <c r="F2" s="8"/>
      <c r="G2" s="8"/>
      <c r="H2" s="9"/>
      <c r="I2" s="9"/>
    </row>
    <row r="3" ht="14.75" spans="1:9">
      <c r="A3" s="10" t="s">
        <v>1</v>
      </c>
      <c r="B3" s="10"/>
      <c r="C3" s="10"/>
      <c r="D3" s="10"/>
      <c r="E3" s="10"/>
      <c r="F3" s="10"/>
      <c r="G3" s="10"/>
      <c r="H3" s="11"/>
      <c r="I3" s="11"/>
    </row>
    <row r="4" ht="14.75" spans="1:10">
      <c r="A4" s="12" t="s">
        <v>2</v>
      </c>
      <c r="B4" s="12" t="s">
        <v>3</v>
      </c>
      <c r="C4" s="12" t="s">
        <v>4</v>
      </c>
      <c r="D4" s="12" t="s">
        <v>5</v>
      </c>
      <c r="E4" s="12" t="s">
        <v>6</v>
      </c>
      <c r="F4" s="13" t="s">
        <v>7</v>
      </c>
      <c r="G4" s="13" t="s">
        <v>8</v>
      </c>
      <c r="H4" s="14" t="s">
        <v>9</v>
      </c>
      <c r="I4" s="14" t="s">
        <v>10</v>
      </c>
      <c r="J4" s="1" t="s">
        <v>11</v>
      </c>
    </row>
    <row r="5" ht="40.15" customHeight="1" spans="1:10">
      <c r="A5" s="12" t="s">
        <v>12</v>
      </c>
      <c r="B5" s="12" t="s">
        <v>13</v>
      </c>
      <c r="C5" s="15">
        <f>C6+C7</f>
        <v>10619.117306</v>
      </c>
      <c r="D5" s="15">
        <f>D6+D7</f>
        <v>9978.105173</v>
      </c>
      <c r="E5" s="16">
        <f>D5/C5</f>
        <v>0.939636024866416</v>
      </c>
      <c r="F5" s="13">
        <v>20</v>
      </c>
      <c r="G5" s="13">
        <f>E5*F5</f>
        <v>18.7927204973283</v>
      </c>
      <c r="H5" s="10" t="s">
        <v>14</v>
      </c>
      <c r="I5" s="10" t="s">
        <v>15</v>
      </c>
      <c r="J5" s="29">
        <f>105103275.34/10000</f>
        <v>10510.327534</v>
      </c>
    </row>
    <row r="6" ht="40.15" customHeight="1" spans="1:10">
      <c r="A6" s="12"/>
      <c r="B6" s="12" t="s">
        <v>16</v>
      </c>
      <c r="C6" s="15">
        <v>7998.242086</v>
      </c>
      <c r="D6" s="15">
        <v>7579.619396</v>
      </c>
      <c r="E6" s="16"/>
      <c r="F6" s="13"/>
      <c r="G6" s="13"/>
      <c r="H6" s="10"/>
      <c r="I6" s="10"/>
      <c r="J6" s="30">
        <f>(C5-J5)</f>
        <v>108.789772</v>
      </c>
    </row>
    <row r="7" ht="40.15" customHeight="1" spans="1:10">
      <c r="A7" s="12"/>
      <c r="B7" s="12" t="s">
        <v>17</v>
      </c>
      <c r="C7" s="15">
        <v>2620.87522</v>
      </c>
      <c r="D7" s="15">
        <v>2398.485777</v>
      </c>
      <c r="E7" s="16"/>
      <c r="F7" s="13"/>
      <c r="G7" s="13"/>
      <c r="H7" s="10"/>
      <c r="I7" s="10"/>
      <c r="J7" s="30">
        <f>D5-J5</f>
        <v>-532.222361</v>
      </c>
    </row>
    <row r="8" ht="40.15" customHeight="1" spans="1:9">
      <c r="A8" s="12"/>
      <c r="B8" s="12" t="s">
        <v>18</v>
      </c>
      <c r="C8" s="12">
        <v>0</v>
      </c>
      <c r="D8" s="12">
        <v>0</v>
      </c>
      <c r="E8" s="16"/>
      <c r="F8" s="13"/>
      <c r="G8" s="13"/>
      <c r="H8" s="10"/>
      <c r="I8" s="10"/>
    </row>
    <row r="9" ht="14.25" customHeight="1" spans="1:9">
      <c r="A9" s="10" t="s">
        <v>19</v>
      </c>
      <c r="B9" s="10"/>
      <c r="C9" s="10"/>
      <c r="D9" s="10"/>
      <c r="E9" s="10"/>
      <c r="F9" s="10"/>
      <c r="G9" s="10"/>
      <c r="H9" s="11"/>
      <c r="I9" s="11"/>
    </row>
    <row r="10" ht="14.75" spans="1:9">
      <c r="A10" s="12" t="s">
        <v>20</v>
      </c>
      <c r="B10" s="12" t="s">
        <v>3</v>
      </c>
      <c r="C10" s="12" t="s">
        <v>21</v>
      </c>
      <c r="D10" s="12" t="s">
        <v>22</v>
      </c>
      <c r="E10" s="12" t="s">
        <v>23</v>
      </c>
      <c r="F10" s="13" t="s">
        <v>7</v>
      </c>
      <c r="G10" s="13" t="s">
        <v>8</v>
      </c>
      <c r="H10" s="17" t="s">
        <v>9</v>
      </c>
      <c r="I10" s="17" t="s">
        <v>10</v>
      </c>
    </row>
    <row r="11" ht="52.15" customHeight="1" spans="1:9">
      <c r="A11" s="12" t="s">
        <v>24</v>
      </c>
      <c r="B11" s="12" t="s">
        <v>25</v>
      </c>
      <c r="C11" s="12" t="s">
        <v>26</v>
      </c>
      <c r="D11" s="14" t="s">
        <v>27</v>
      </c>
      <c r="E11" s="18" t="s">
        <v>28</v>
      </c>
      <c r="F11" s="13">
        <v>2</v>
      </c>
      <c r="G11" s="13">
        <v>2</v>
      </c>
      <c r="H11" s="19" t="s">
        <v>29</v>
      </c>
      <c r="I11" s="10" t="s">
        <v>30</v>
      </c>
    </row>
    <row r="12" ht="52.75" spans="1:9">
      <c r="A12" s="12"/>
      <c r="B12" s="12"/>
      <c r="C12" s="14" t="s">
        <v>31</v>
      </c>
      <c r="D12" s="14" t="s">
        <v>32</v>
      </c>
      <c r="E12" s="18" t="s">
        <v>33</v>
      </c>
      <c r="F12" s="13">
        <v>3</v>
      </c>
      <c r="G12" s="20">
        <v>3</v>
      </c>
      <c r="H12" s="19"/>
      <c r="I12" s="10"/>
    </row>
    <row r="13" ht="38.85" customHeight="1" spans="1:9">
      <c r="A13" s="12"/>
      <c r="B13" s="12"/>
      <c r="C13" s="14"/>
      <c r="D13" s="14" t="s">
        <v>34</v>
      </c>
      <c r="E13" s="18" t="s">
        <v>35</v>
      </c>
      <c r="F13" s="13">
        <v>3</v>
      </c>
      <c r="G13" s="13">
        <v>3</v>
      </c>
      <c r="H13" s="19"/>
      <c r="I13" s="10"/>
    </row>
    <row r="14" ht="38.85" customHeight="1" spans="1:9">
      <c r="A14" s="12"/>
      <c r="B14" s="12"/>
      <c r="C14" s="14"/>
      <c r="D14" s="14" t="s">
        <v>36</v>
      </c>
      <c r="E14" s="18" t="s">
        <v>37</v>
      </c>
      <c r="F14" s="21">
        <v>2</v>
      </c>
      <c r="G14" s="21">
        <v>2</v>
      </c>
      <c r="H14" s="19"/>
      <c r="I14" s="10"/>
    </row>
    <row r="15" ht="148.15" customHeight="1" spans="1:9">
      <c r="A15" s="12"/>
      <c r="B15" s="12"/>
      <c r="C15" s="14"/>
      <c r="D15" s="12" t="s">
        <v>38</v>
      </c>
      <c r="E15" s="18" t="s">
        <v>39</v>
      </c>
      <c r="F15" s="13">
        <v>2</v>
      </c>
      <c r="G15" s="13">
        <f>(1/7*(4/5)+6/7)*2</f>
        <v>1.94285714285714</v>
      </c>
      <c r="H15" s="19"/>
      <c r="I15" s="10"/>
    </row>
    <row r="16" ht="38.85" customHeight="1" spans="1:9">
      <c r="A16" s="12"/>
      <c r="B16" s="12"/>
      <c r="C16" s="14"/>
      <c r="D16" s="14" t="s">
        <v>40</v>
      </c>
      <c r="E16" s="18" t="s">
        <v>41</v>
      </c>
      <c r="F16" s="21">
        <v>2</v>
      </c>
      <c r="G16" s="21">
        <v>2</v>
      </c>
      <c r="H16" s="19"/>
      <c r="I16" s="10"/>
    </row>
    <row r="17" ht="96" customHeight="1" spans="1:9">
      <c r="A17" s="12"/>
      <c r="B17" s="12"/>
      <c r="C17" s="12" t="s">
        <v>42</v>
      </c>
      <c r="D17" s="14" t="s">
        <v>43</v>
      </c>
      <c r="E17" s="22" t="s">
        <v>44</v>
      </c>
      <c r="F17" s="21">
        <v>3</v>
      </c>
      <c r="G17" s="20">
        <f>(1/5*287/380+4/5)*3</f>
        <v>2.85315789473684</v>
      </c>
      <c r="H17" s="19"/>
      <c r="I17" s="10"/>
    </row>
    <row r="18" ht="101.1" customHeight="1" spans="1:9">
      <c r="A18" s="12"/>
      <c r="B18" s="12"/>
      <c r="C18" s="12"/>
      <c r="D18" s="14" t="s">
        <v>45</v>
      </c>
      <c r="E18" s="18" t="s">
        <v>46</v>
      </c>
      <c r="F18" s="21">
        <v>3</v>
      </c>
      <c r="G18" s="13">
        <f>1+1+0</f>
        <v>2</v>
      </c>
      <c r="H18" s="19"/>
      <c r="I18" s="10"/>
    </row>
    <row r="19" ht="183" customHeight="1" spans="1:9">
      <c r="A19" s="12"/>
      <c r="B19" s="12"/>
      <c r="C19" s="14" t="s">
        <v>47</v>
      </c>
      <c r="D19" s="14" t="s">
        <v>48</v>
      </c>
      <c r="E19" s="18" t="s">
        <v>49</v>
      </c>
      <c r="F19" s="21">
        <v>4</v>
      </c>
      <c r="G19" s="13">
        <v>4</v>
      </c>
      <c r="H19" s="19"/>
      <c r="I19" s="10"/>
    </row>
    <row r="20" ht="226.5" customHeight="1" spans="1:9">
      <c r="A20" s="12"/>
      <c r="B20" s="12"/>
      <c r="C20" s="14" t="s">
        <v>50</v>
      </c>
      <c r="D20" s="14" t="s">
        <v>51</v>
      </c>
      <c r="E20" s="22" t="s">
        <v>52</v>
      </c>
      <c r="F20" s="21">
        <v>4</v>
      </c>
      <c r="G20" s="20">
        <f>8/10+(12+23)/(13+25)+172/179+198/208</f>
        <v>3.63386956325063</v>
      </c>
      <c r="H20" s="19"/>
      <c r="I20" s="10"/>
    </row>
    <row r="21" ht="56.1" customHeight="1" spans="1:9">
      <c r="A21" s="12"/>
      <c r="B21" s="12"/>
      <c r="C21" s="12"/>
      <c r="D21" s="14" t="s">
        <v>53</v>
      </c>
      <c r="E21" s="18" t="s">
        <v>54</v>
      </c>
      <c r="F21" s="21">
        <v>2</v>
      </c>
      <c r="G21" s="13">
        <v>2</v>
      </c>
      <c r="H21" s="19"/>
      <c r="I21" s="10"/>
    </row>
    <row r="22" ht="108" customHeight="1" spans="1:9">
      <c r="A22" s="12"/>
      <c r="B22" s="12" t="s">
        <v>55</v>
      </c>
      <c r="C22" s="12" t="s">
        <v>56</v>
      </c>
      <c r="D22" s="12" t="s">
        <v>57</v>
      </c>
      <c r="E22" s="18" t="s">
        <v>58</v>
      </c>
      <c r="F22" s="21">
        <v>8</v>
      </c>
      <c r="G22" s="20">
        <v>8</v>
      </c>
      <c r="H22" s="19" t="s">
        <v>59</v>
      </c>
      <c r="I22" s="10" t="s">
        <v>60</v>
      </c>
    </row>
    <row r="23" ht="201" customHeight="1" spans="1:9">
      <c r="A23" s="12"/>
      <c r="B23" s="12"/>
      <c r="C23" s="12"/>
      <c r="D23" s="14" t="s">
        <v>61</v>
      </c>
      <c r="E23" s="18" t="s">
        <v>62</v>
      </c>
      <c r="F23" s="21">
        <v>8</v>
      </c>
      <c r="G23" s="20">
        <v>8</v>
      </c>
      <c r="H23" s="19"/>
      <c r="I23" s="10"/>
    </row>
    <row r="24" ht="66" customHeight="1" spans="1:9">
      <c r="A24" s="12"/>
      <c r="B24" s="12"/>
      <c r="C24" s="12"/>
      <c r="D24" s="12" t="s">
        <v>63</v>
      </c>
      <c r="E24" s="18" t="s">
        <v>64</v>
      </c>
      <c r="F24" s="21">
        <v>8</v>
      </c>
      <c r="G24" s="20">
        <v>8</v>
      </c>
      <c r="H24" s="19"/>
      <c r="I24" s="10"/>
    </row>
    <row r="25" ht="36" customHeight="1" spans="1:9">
      <c r="A25" s="12"/>
      <c r="B25" s="12"/>
      <c r="C25" s="12" t="s">
        <v>65</v>
      </c>
      <c r="D25" s="12" t="s">
        <v>66</v>
      </c>
      <c r="E25" s="18" t="s">
        <v>67</v>
      </c>
      <c r="F25" s="23">
        <v>6</v>
      </c>
      <c r="G25" s="20">
        <v>6</v>
      </c>
      <c r="H25" s="19"/>
      <c r="I25" s="10"/>
    </row>
    <row r="26" ht="14.75" spans="1:9">
      <c r="A26" s="10" t="s">
        <v>68</v>
      </c>
      <c r="B26" s="10"/>
      <c r="C26" s="10"/>
      <c r="D26" s="10"/>
      <c r="E26" s="10"/>
      <c r="F26" s="10"/>
      <c r="G26" s="10"/>
      <c r="H26" s="11"/>
      <c r="I26" s="11"/>
    </row>
    <row r="27" ht="14.75" spans="1:9">
      <c r="A27" s="12" t="s">
        <v>20</v>
      </c>
      <c r="B27" s="12" t="s">
        <v>69</v>
      </c>
      <c r="C27" s="12" t="s">
        <v>70</v>
      </c>
      <c r="D27" s="12" t="s">
        <v>22</v>
      </c>
      <c r="E27" s="12" t="s">
        <v>23</v>
      </c>
      <c r="F27" s="13" t="s">
        <v>7</v>
      </c>
      <c r="G27" s="13" t="s">
        <v>8</v>
      </c>
      <c r="H27" s="17" t="s">
        <v>9</v>
      </c>
      <c r="I27" s="17" t="s">
        <v>10</v>
      </c>
    </row>
    <row r="28" ht="48.75" spans="1:9">
      <c r="A28" s="12" t="s">
        <v>71</v>
      </c>
      <c r="B28" s="12" t="s">
        <v>72</v>
      </c>
      <c r="C28" s="12" t="s">
        <v>73</v>
      </c>
      <c r="D28" s="12" t="s">
        <v>74</v>
      </c>
      <c r="E28" s="12" t="s">
        <v>74</v>
      </c>
      <c r="F28" s="13">
        <v>1</v>
      </c>
      <c r="G28" s="13">
        <v>1</v>
      </c>
      <c r="H28" s="19" t="s">
        <v>75</v>
      </c>
      <c r="I28" s="10" t="s">
        <v>76</v>
      </c>
    </row>
    <row r="29" ht="96.75" spans="1:9">
      <c r="A29" s="12"/>
      <c r="B29" s="12"/>
      <c r="C29" s="12" t="s">
        <v>77</v>
      </c>
      <c r="D29" s="12" t="s">
        <v>78</v>
      </c>
      <c r="E29" s="12" t="s">
        <v>78</v>
      </c>
      <c r="F29" s="13">
        <v>2</v>
      </c>
      <c r="G29" s="13">
        <v>2</v>
      </c>
      <c r="H29" s="19" t="s">
        <v>79</v>
      </c>
      <c r="I29" s="10" t="s">
        <v>80</v>
      </c>
    </row>
    <row r="30" ht="48.75" spans="1:9">
      <c r="A30" s="12"/>
      <c r="B30" s="12"/>
      <c r="C30" s="12" t="s">
        <v>81</v>
      </c>
      <c r="D30" s="12" t="s">
        <v>82</v>
      </c>
      <c r="E30" s="12" t="s">
        <v>82</v>
      </c>
      <c r="F30" s="13">
        <v>1</v>
      </c>
      <c r="G30" s="13">
        <v>1</v>
      </c>
      <c r="H30" s="19" t="s">
        <v>83</v>
      </c>
      <c r="I30" s="10" t="s">
        <v>84</v>
      </c>
    </row>
    <row r="31" ht="84.75" spans="1:9">
      <c r="A31" s="12"/>
      <c r="B31" s="12" t="s">
        <v>85</v>
      </c>
      <c r="C31" s="12" t="s">
        <v>86</v>
      </c>
      <c r="D31" s="12" t="s">
        <v>87</v>
      </c>
      <c r="E31" s="12" t="s">
        <v>87</v>
      </c>
      <c r="F31" s="13">
        <v>4</v>
      </c>
      <c r="G31" s="13">
        <v>4</v>
      </c>
      <c r="H31" s="19" t="s">
        <v>88</v>
      </c>
      <c r="I31" s="10" t="s">
        <v>89</v>
      </c>
    </row>
    <row r="32" ht="36.75" spans="1:9">
      <c r="A32" s="12"/>
      <c r="B32" s="12" t="s">
        <v>90</v>
      </c>
      <c r="C32" s="12" t="s">
        <v>91</v>
      </c>
      <c r="D32" s="12" t="s">
        <v>92</v>
      </c>
      <c r="E32" s="12" t="s">
        <v>93</v>
      </c>
      <c r="F32" s="13">
        <v>4</v>
      </c>
      <c r="G32" s="13">
        <v>2</v>
      </c>
      <c r="H32" s="19" t="s">
        <v>94</v>
      </c>
      <c r="I32" s="10" t="s">
        <v>95</v>
      </c>
    </row>
    <row r="33" ht="14.75" spans="1:9">
      <c r="A33" s="12"/>
      <c r="B33" s="12" t="s">
        <v>96</v>
      </c>
      <c r="C33" s="12" t="s">
        <v>97</v>
      </c>
      <c r="D33" s="12"/>
      <c r="E33" s="12" t="s">
        <v>98</v>
      </c>
      <c r="F33" s="13" t="s">
        <v>7</v>
      </c>
      <c r="G33" s="13" t="s">
        <v>8</v>
      </c>
      <c r="H33" s="17" t="s">
        <v>9</v>
      </c>
      <c r="I33" s="17" t="s">
        <v>10</v>
      </c>
    </row>
    <row r="34" ht="72.75" spans="1:10">
      <c r="A34" s="12"/>
      <c r="B34" s="14" t="s">
        <v>99</v>
      </c>
      <c r="C34" s="24">
        <v>0.041</v>
      </c>
      <c r="D34" s="12"/>
      <c r="E34" s="24">
        <f>(C5-D5)/C5</f>
        <v>0.0603639751335844</v>
      </c>
      <c r="F34" s="13">
        <v>4</v>
      </c>
      <c r="G34" s="13">
        <f>F34-0.4*2</f>
        <v>3.2</v>
      </c>
      <c r="H34" s="10" t="s">
        <v>100</v>
      </c>
      <c r="I34" s="10" t="s">
        <v>101</v>
      </c>
      <c r="J34" s="6">
        <f>E34-C34</f>
        <v>0.0193639751335844</v>
      </c>
    </row>
    <row r="35" ht="36.75" spans="1:10">
      <c r="A35" s="12"/>
      <c r="B35" s="14" t="s">
        <v>102</v>
      </c>
      <c r="C35" s="24">
        <v>-0.0132</v>
      </c>
      <c r="D35" s="12"/>
      <c r="E35" s="16">
        <f>(C5-J5)/J5</f>
        <v>0.0103507499312533</v>
      </c>
      <c r="F35" s="13">
        <v>4</v>
      </c>
      <c r="G35" s="13">
        <v>4</v>
      </c>
      <c r="H35" s="10" t="s">
        <v>103</v>
      </c>
      <c r="I35" s="10" t="s">
        <v>104</v>
      </c>
      <c r="J35" s="31" t="s">
        <v>105</v>
      </c>
    </row>
    <row r="36" ht="14.75" spans="1:9">
      <c r="A36" s="12" t="s">
        <v>106</v>
      </c>
      <c r="B36" s="12"/>
      <c r="C36" s="12"/>
      <c r="D36" s="12"/>
      <c r="E36" s="12"/>
      <c r="F36" s="13">
        <v>100</v>
      </c>
      <c r="G36" s="13">
        <f>G5+SUM(G11:G25)+SUM(G28:G32)+G34+G35</f>
        <v>94.4226050981729</v>
      </c>
      <c r="H36" s="17"/>
      <c r="I36" s="17"/>
    </row>
    <row r="38" spans="3:4">
      <c r="C38" s="1"/>
      <c r="D38" s="25"/>
    </row>
    <row r="39" ht="16.5" hidden="1" spans="3:5">
      <c r="C39" s="26" t="s">
        <v>107</v>
      </c>
      <c r="E39" s="27" t="s">
        <v>108</v>
      </c>
    </row>
    <row r="40" spans="4:4">
      <c r="D40" s="28"/>
    </row>
    <row r="41" spans="4:4">
      <c r="D41" s="6"/>
    </row>
  </sheetData>
  <mergeCells count="28">
    <mergeCell ref="A2:G2"/>
    <mergeCell ref="A3:G3"/>
    <mergeCell ref="A9:G9"/>
    <mergeCell ref="A26:G26"/>
    <mergeCell ref="C33:D33"/>
    <mergeCell ref="C34:D34"/>
    <mergeCell ref="C35:D35"/>
    <mergeCell ref="A36:E36"/>
    <mergeCell ref="H36:I36"/>
    <mergeCell ref="A5:A8"/>
    <mergeCell ref="A11:A25"/>
    <mergeCell ref="A28:A35"/>
    <mergeCell ref="B11:B21"/>
    <mergeCell ref="B22:B25"/>
    <mergeCell ref="B28:B30"/>
    <mergeCell ref="C12:C16"/>
    <mergeCell ref="C17:C18"/>
    <mergeCell ref="C20:C21"/>
    <mergeCell ref="C22:C24"/>
    <mergeCell ref="E5:E8"/>
    <mergeCell ref="F5:F8"/>
    <mergeCell ref="G5:G8"/>
    <mergeCell ref="H5:H8"/>
    <mergeCell ref="H11:H21"/>
    <mergeCell ref="H22:H25"/>
    <mergeCell ref="I5:I8"/>
    <mergeCell ref="I11:I21"/>
    <mergeCell ref="I22:I25"/>
  </mergeCells>
  <pageMargins left="0.7" right="0.7" top="0.75" bottom="0.590277777777778" header="0.3" footer="0.3"/>
  <pageSetup paperSize="9" scale="83" fitToHeight="0" orientation="landscape"/>
  <headerFooter/>
  <rowBreaks count="1" manualBreakCount="1">
    <brk id="25" max="6"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7"/>
  <sheetViews>
    <sheetView workbookViewId="0">
      <selection activeCell="F21" sqref="F21"/>
    </sheetView>
  </sheetViews>
  <sheetFormatPr defaultColWidth="9" defaultRowHeight="14" outlineLevelRow="6" outlineLevelCol="6"/>
  <cols>
    <col min="3" max="3" width="21" customWidth="1"/>
    <col min="4" max="4" width="14.375" customWidth="1"/>
    <col min="6" max="6" width="14.375" customWidth="1"/>
  </cols>
  <sheetData>
    <row r="1" spans="4:6">
      <c r="D1" s="1" t="s">
        <v>109</v>
      </c>
      <c r="E1" s="1" t="s">
        <v>110</v>
      </c>
      <c r="F1" s="1" t="s">
        <v>111</v>
      </c>
    </row>
    <row r="2" spans="2:7">
      <c r="B2" s="2" t="s">
        <v>112</v>
      </c>
      <c r="C2" s="1" t="s">
        <v>113</v>
      </c>
      <c r="D2" s="3">
        <v>3380.9</v>
      </c>
      <c r="E2" s="3">
        <v>107.2</v>
      </c>
      <c r="F2" s="3">
        <f>D2-E2</f>
        <v>3273.7</v>
      </c>
      <c r="G2" s="3"/>
    </row>
    <row r="3" spans="2:7">
      <c r="B3" s="4"/>
      <c r="C3" s="1" t="s">
        <v>114</v>
      </c>
      <c r="D3" s="3">
        <v>689.7</v>
      </c>
      <c r="E3" s="3">
        <v>22.7</v>
      </c>
      <c r="F3" s="3">
        <f t="shared" ref="F3:F4" si="0">D3-E3</f>
        <v>667</v>
      </c>
      <c r="G3" s="3"/>
    </row>
    <row r="4" spans="2:7">
      <c r="B4" s="4"/>
      <c r="C4" t="s">
        <v>115</v>
      </c>
      <c r="D4" s="3">
        <v>59.2</v>
      </c>
      <c r="E4" s="3">
        <v>9.2</v>
      </c>
      <c r="F4" s="3">
        <f t="shared" si="0"/>
        <v>50</v>
      </c>
      <c r="G4" s="3"/>
    </row>
    <row r="5" spans="2:7">
      <c r="B5" s="4"/>
      <c r="C5" t="s">
        <v>116</v>
      </c>
      <c r="D5" s="3">
        <v>6434</v>
      </c>
      <c r="E5" s="3">
        <f>D5-F5</f>
        <v>119.966633954858</v>
      </c>
      <c r="F5" s="3">
        <f>D5/1.019</f>
        <v>6314.03336604514</v>
      </c>
      <c r="G5" s="3"/>
    </row>
    <row r="6" spans="4:4">
      <c r="D6" t="s">
        <v>117</v>
      </c>
    </row>
    <row r="7" spans="4:7">
      <c r="D7" s="3">
        <f>D2+D3+D4+D5</f>
        <v>10563.8</v>
      </c>
      <c r="E7" s="5">
        <f>E2+E3+E4+E5</f>
        <v>259.066633954858</v>
      </c>
      <c r="F7" s="5">
        <f>F2+F3+F4+F5</f>
        <v>10304.7333660451</v>
      </c>
      <c r="G7" s="6">
        <f>(D7-F7)/F7</f>
        <v>0.0251405470430221</v>
      </c>
    </row>
  </sheetData>
  <mergeCells count="1">
    <mergeCell ref="B2:B5"/>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玉洁 徐</dc:creator>
  <cp:lastModifiedBy>樱桃蜜瓜沙拉</cp:lastModifiedBy>
  <dcterms:created xsi:type="dcterms:W3CDTF">2024-04-07T22:19:00Z</dcterms:created>
  <dcterms:modified xsi:type="dcterms:W3CDTF">2024-12-05T07:57:54Z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05A90E74638C47CE81D8CCBAF2DF104E_12</vt:lpwstr>
  </property>
  <property fmtid="{D5CDD505-2E9C-101B-9397-08002B2CF9AE}" pid="3" name="KSOProductBuildVer">
    <vt:lpwstr>2052-12.1.0.18912</vt:lpwstr>
  </property>
</Properties>
</file>